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Grundpreis 90" sheetId="1" r:id="rId1"/>
    <sheet name="Waldverjüngung" sheetId="2" r:id="rId2"/>
    <sheet name="Grundpreis 100" sheetId="3" r:id="rId3"/>
  </sheets>
  <calcPr calcId="145621"/>
</workbook>
</file>

<file path=xl/calcChain.xml><?xml version="1.0" encoding="utf-8"?>
<calcChain xmlns="http://schemas.openxmlformats.org/spreadsheetml/2006/main">
  <c r="S21" i="3" l="1"/>
  <c r="T21" i="3"/>
  <c r="N21" i="3"/>
  <c r="O21" i="3"/>
  <c r="S20" i="3"/>
  <c r="T20" i="3"/>
  <c r="N20" i="3"/>
  <c r="O20" i="3"/>
  <c r="S19" i="3"/>
  <c r="T19" i="3"/>
  <c r="N19" i="3"/>
  <c r="O19" i="3"/>
  <c r="S18" i="3"/>
  <c r="T18" i="3"/>
  <c r="N18" i="3"/>
  <c r="O18" i="3"/>
  <c r="S17" i="3"/>
  <c r="S22" i="3" s="1"/>
  <c r="S24" i="3" s="1"/>
  <c r="T17" i="3"/>
  <c r="N17" i="3"/>
  <c r="N22" i="3" s="1"/>
  <c r="N24" i="3" s="1"/>
  <c r="O17" i="3"/>
  <c r="H21" i="3"/>
  <c r="I21" i="3"/>
  <c r="C21" i="3"/>
  <c r="D21" i="3"/>
  <c r="H20" i="3"/>
  <c r="I20" i="3"/>
  <c r="C20" i="3"/>
  <c r="D20" i="3"/>
  <c r="H19" i="3"/>
  <c r="I19" i="3"/>
  <c r="C19" i="3"/>
  <c r="D19" i="3"/>
  <c r="H18" i="3"/>
  <c r="I18" i="3"/>
  <c r="C18" i="3"/>
  <c r="D18" i="3"/>
  <c r="H17" i="3"/>
  <c r="H22" i="3" s="1"/>
  <c r="H24" i="3" s="1"/>
  <c r="I17" i="3"/>
  <c r="I22" i="3" s="1"/>
  <c r="J27" i="3" s="1"/>
  <c r="C17" i="3"/>
  <c r="D17" i="3"/>
  <c r="T22" i="3" l="1"/>
  <c r="J28" i="3"/>
  <c r="J29" i="3"/>
  <c r="C22" i="3"/>
  <c r="C24" i="3" s="1"/>
  <c r="O22" i="3"/>
  <c r="D22" i="3"/>
  <c r="D27" i="3" s="1"/>
  <c r="D29" i="3" s="1"/>
  <c r="E18" i="2"/>
  <c r="S23" i="1"/>
  <c r="S22" i="1"/>
  <c r="S21" i="1"/>
  <c r="S20" i="1"/>
  <c r="S19" i="1"/>
  <c r="N23" i="1"/>
  <c r="N22" i="1"/>
  <c r="N21" i="1"/>
  <c r="N20" i="1"/>
  <c r="N19" i="1"/>
  <c r="R23" i="1"/>
  <c r="M23" i="1"/>
  <c r="R21" i="1"/>
  <c r="M21" i="1"/>
  <c r="M19" i="1"/>
  <c r="D28" i="3" l="1"/>
  <c r="R19" i="1"/>
  <c r="R22" i="1"/>
  <c r="N24" i="1"/>
  <c r="N26" i="1" s="1"/>
  <c r="R20" i="1"/>
  <c r="M20" i="1"/>
  <c r="M22" i="1"/>
  <c r="L14" i="2"/>
  <c r="L10" i="2"/>
  <c r="H10" i="2"/>
  <c r="L8" i="2"/>
  <c r="L7" i="2"/>
  <c r="F16" i="2"/>
  <c r="E15" i="2"/>
  <c r="E13" i="2"/>
  <c r="E10" i="2"/>
  <c r="E9" i="2"/>
  <c r="E8" i="2"/>
  <c r="E7" i="2"/>
  <c r="E11" i="2" s="1"/>
  <c r="E16" i="2" s="1"/>
  <c r="F15" i="2"/>
  <c r="A10" i="2"/>
  <c r="R24" i="1" l="1"/>
  <c r="M24" i="1"/>
  <c r="L11" i="2"/>
  <c r="L13" i="2"/>
  <c r="S24" i="1"/>
  <c r="S26" i="1" s="1"/>
  <c r="I21" i="1"/>
  <c r="I20" i="1"/>
  <c r="H21" i="1"/>
  <c r="H20" i="1"/>
  <c r="H18" i="1"/>
  <c r="H17" i="1"/>
  <c r="I19" i="1"/>
  <c r="I18" i="1"/>
  <c r="I17" i="1"/>
  <c r="D21" i="1"/>
  <c r="D20" i="1"/>
  <c r="D19" i="1"/>
  <c r="D18" i="1"/>
  <c r="D17" i="1"/>
  <c r="C19" i="1" l="1"/>
  <c r="C18" i="1"/>
  <c r="C21" i="1"/>
  <c r="C20" i="1"/>
  <c r="C17" i="1"/>
  <c r="D22" i="1" l="1"/>
  <c r="D27" i="1" s="1"/>
  <c r="C22" i="1"/>
  <c r="C24" i="1" s="1"/>
  <c r="D28" i="1" l="1"/>
  <c r="D29" i="1"/>
  <c r="H19" i="1"/>
  <c r="H22" i="1" l="1"/>
  <c r="H24" i="1" s="1"/>
  <c r="I22" i="1"/>
  <c r="I27" i="1" s="1"/>
  <c r="I29" i="1" l="1"/>
  <c r="I28" i="1"/>
</calcChain>
</file>

<file path=xl/sharedStrings.xml><?xml version="1.0" encoding="utf-8"?>
<sst xmlns="http://schemas.openxmlformats.org/spreadsheetml/2006/main" count="280" uniqueCount="73">
  <si>
    <t>Holzpreise</t>
  </si>
  <si>
    <t>ISN 2m</t>
  </si>
  <si>
    <t>1b</t>
  </si>
  <si>
    <t>2a</t>
  </si>
  <si>
    <t>2b+</t>
  </si>
  <si>
    <t>D</t>
  </si>
  <si>
    <t>Alter 50 (Eingriff alle 6-7 Jahre)</t>
  </si>
  <si>
    <t>ISN</t>
  </si>
  <si>
    <t>fm/rm</t>
  </si>
  <si>
    <t>Erlös/ha</t>
  </si>
  <si>
    <t>Harvester</t>
  </si>
  <si>
    <t>Motorsäge</t>
  </si>
  <si>
    <t>2 bis 5</t>
  </si>
  <si>
    <t>Motormanuell Alter 50</t>
  </si>
  <si>
    <t>Motormanuell Alter 80</t>
  </si>
  <si>
    <t>Alter 80 (Eingriff alle 7-10 Jahre)</t>
  </si>
  <si>
    <t>80 bis 100</t>
  </si>
  <si>
    <t>80 bis 120</t>
  </si>
  <si>
    <t>Stand:</t>
  </si>
  <si>
    <t>Sortiment</t>
  </si>
  <si>
    <t>Durchforstungen - Beispielrechnungen</t>
  </si>
  <si>
    <t>fm</t>
  </si>
  <si>
    <t>Entnahme</t>
  </si>
  <si>
    <t>(Incl. Traktor, Rücketechnik, usw.)</t>
  </si>
  <si>
    <t>Aufarbeiten+Rücken</t>
  </si>
  <si>
    <t>(ohne MWSt)</t>
  </si>
  <si>
    <t>WBV-Landshut w.V.</t>
  </si>
  <si>
    <t>Akh</t>
  </si>
  <si>
    <t>Erlös/Akh</t>
  </si>
  <si>
    <t>Durchschnitt</t>
  </si>
  <si>
    <t>Alter 50</t>
  </si>
  <si>
    <t>Alter 80</t>
  </si>
  <si>
    <t>Kosten der Waldverjüngung:</t>
  </si>
  <si>
    <t>Ta</t>
  </si>
  <si>
    <t>Bu</t>
  </si>
  <si>
    <t>Fi</t>
  </si>
  <si>
    <t>Pflanzkosten</t>
  </si>
  <si>
    <t>m Zaun</t>
  </si>
  <si>
    <t>Jahre</t>
  </si>
  <si>
    <t>€/Akh</t>
  </si>
  <si>
    <t>€/m</t>
  </si>
  <si>
    <t>Fi- Naturverjüngung mit Ergänzung</t>
  </si>
  <si>
    <t>Einsparung €</t>
  </si>
  <si>
    <t>Einsparung Akh</t>
  </si>
  <si>
    <t>Ausmähen</t>
  </si>
  <si>
    <t xml:space="preserve">Wenn Tanne und Laubholz im Altbestand: 0 Pflanzkosten </t>
  </si>
  <si>
    <t>1000 € Förderung bei Mischbestand</t>
  </si>
  <si>
    <t>Zaunkontrolle/Reparieren</t>
  </si>
  <si>
    <t>3 Jahre</t>
  </si>
  <si>
    <t>Pflanzkultur mit Zaunschutz</t>
  </si>
  <si>
    <t>zuviele Rehe</t>
  </si>
  <si>
    <t>angepaßter Rehbestand:</t>
  </si>
  <si>
    <t>Erntekostenfreier Erlös</t>
  </si>
  <si>
    <t>Erkostenfreier Erlös</t>
  </si>
  <si>
    <t>Gewinn/Akh*</t>
  </si>
  <si>
    <t>€/fm</t>
  </si>
  <si>
    <t>Ohne Lohnansatz bei Eigenwerbung</t>
  </si>
  <si>
    <t>April 2021</t>
  </si>
  <si>
    <t xml:space="preserve"> </t>
  </si>
  <si>
    <t>Erlös/Akh *</t>
  </si>
  <si>
    <t>mit Lohnansatz bei motor-manueller Aufarbeitung</t>
  </si>
  <si>
    <t>incl.Rücken</t>
  </si>
  <si>
    <t>erntekostenfreier D-Erlös/fm</t>
  </si>
  <si>
    <t>davon geerntet</t>
  </si>
  <si>
    <t>erntekostenfreier Durchschn.-Erlös/fm</t>
  </si>
  <si>
    <t xml:space="preserve">Die motormanuellen Sätze sind errechnete Durchschnittswerte </t>
  </si>
  <si>
    <t>Die motormanuellen Akh sind errechnete Durchschnittswerte</t>
  </si>
  <si>
    <t>Bestandszuwachs fm/Jahr</t>
  </si>
  <si>
    <t>Erlös/Akh*</t>
  </si>
  <si>
    <t xml:space="preserve">Die motormanuellen AKh sind errechnete Durchschnittswerte </t>
  </si>
  <si>
    <t>Akh*</t>
  </si>
  <si>
    <t>*nach Abzug der Erntekosten ca. 25 €/Akh</t>
  </si>
  <si>
    <t>Mai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</si>
</sst>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_-* #,##0\ &quot;€&quot;_-;\-* #,##0\ &quot;€&quot;_-;_-* &quot;-&quot;??\ &quot;€&quot;_-;_-@_-"/>
    <numFmt numFmtId="166" formatCode="0.0"/>
    <numFmt numFmtId="167" formatCode="#.##\ &quot;€&quot;"/>
    <numFmt numFmtId="168" formatCode="#.#\ &quot;€&quot;;\-#.#\ &quot;€&quot;"/>
    <numFmt numFmtId="169" formatCode="_-* #.#\ &quot;€&quot;_-;\-* #.#\ &quot;€&quot;_-;_-* &quot;-&quot;\ &quot;€&quot;_-;_-@_-"/>
    <numFmt numFmtId="170" formatCode="_-* #.##.\ &quot;€&quot;_-;\-* #.##.\ &quot;€&quot;_-;_-* &quot;-&quot;??\ &quot;€&quot;_-;_-@_ⴆ"/>
    <numFmt numFmtId="171" formatCode="_-* #.#.\ &quot;€&quot;_-;\-* #.#.\ &quot;€&quot;_-;_-* &quot;-&quot;??\ &quot;€&quot;_-;_-@_ⴆ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164" fontId="0" fillId="0" borderId="1" xfId="2" applyNumberFormat="1" applyFont="1" applyBorder="1"/>
    <xf numFmtId="0" fontId="5" fillId="0" borderId="0" xfId="0" applyFont="1"/>
    <xf numFmtId="0" fontId="4" fillId="0" borderId="1" xfId="0" applyFont="1" applyBorder="1"/>
    <xf numFmtId="165" fontId="4" fillId="0" borderId="1" xfId="1" applyNumberFormat="1" applyFont="1" applyBorder="1"/>
    <xf numFmtId="165" fontId="4" fillId="0" borderId="1" xfId="0" applyNumberFormat="1" applyFont="1" applyBorder="1"/>
    <xf numFmtId="165" fontId="3" fillId="0" borderId="1" xfId="1" applyNumberFormat="1" applyFont="1" applyBorder="1"/>
    <xf numFmtId="16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0" fontId="0" fillId="0" borderId="0" xfId="0" applyAlignment="1">
      <alignment horizontal="right"/>
    </xf>
    <xf numFmtId="2" fontId="0" fillId="0" borderId="0" xfId="0" applyNumberFormat="1"/>
    <xf numFmtId="14" fontId="0" fillId="0" borderId="0" xfId="0" applyNumberFormat="1"/>
    <xf numFmtId="0" fontId="3" fillId="0" borderId="0" xfId="0" applyFont="1" applyFill="1" applyBorder="1"/>
    <xf numFmtId="166" fontId="3" fillId="0" borderId="1" xfId="0" applyNumberFormat="1" applyFont="1" applyBorder="1"/>
    <xf numFmtId="0" fontId="0" fillId="0" borderId="8" xfId="0" applyFill="1" applyBorder="1"/>
    <xf numFmtId="164" fontId="0" fillId="0" borderId="9" xfId="2" applyNumberFormat="1" applyFont="1" applyFill="1" applyBorder="1"/>
    <xf numFmtId="165" fontId="6" fillId="0" borderId="1" xfId="0" applyNumberFormat="1" applyFont="1" applyBorder="1"/>
    <xf numFmtId="0" fontId="0" fillId="0" borderId="0" xfId="0" applyNumberFormat="1"/>
    <xf numFmtId="167" fontId="9" fillId="4" borderId="1" xfId="5" applyNumberFormat="1" applyBorder="1"/>
    <xf numFmtId="165" fontId="9" fillId="4" borderId="1" xfId="5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0" xfId="0" applyFont="1" applyBorder="1"/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0" xfId="1" applyNumberFormat="1" applyFont="1" applyBorder="1"/>
    <xf numFmtId="167" fontId="0" fillId="0" borderId="0" xfId="0" applyNumberFormat="1" applyBorder="1"/>
    <xf numFmtId="0" fontId="8" fillId="3" borderId="15" xfId="4" applyBorder="1"/>
    <xf numFmtId="167" fontId="7" fillId="2" borderId="0" xfId="3" applyNumberFormat="1" applyBorder="1"/>
    <xf numFmtId="0" fontId="7" fillId="2" borderId="0" xfId="3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0" fillId="0" borderId="13" xfId="0" applyFont="1" applyBorder="1"/>
    <xf numFmtId="165" fontId="0" fillId="0" borderId="0" xfId="1" applyNumberFormat="1" applyFont="1" applyBorder="1"/>
    <xf numFmtId="165" fontId="0" fillId="0" borderId="0" xfId="0" applyNumberFormat="1" applyBorder="1"/>
    <xf numFmtId="0" fontId="0" fillId="0" borderId="13" xfId="0" applyFont="1" applyBorder="1"/>
    <xf numFmtId="0" fontId="0" fillId="0" borderId="0" xfId="0" applyFont="1" applyBorder="1"/>
    <xf numFmtId="0" fontId="1" fillId="0" borderId="0" xfId="1" applyNumberFormat="1" applyFont="1" applyBorder="1"/>
    <xf numFmtId="0" fontId="2" fillId="0" borderId="0" xfId="1" applyNumberFormat="1" applyFont="1" applyBorder="1"/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0" fontId="2" fillId="0" borderId="13" xfId="0" applyFont="1" applyBorder="1"/>
    <xf numFmtId="0" fontId="0" fillId="0" borderId="0" xfId="0" applyBorder="1" applyAlignment="1">
      <alignment horizontal="right"/>
    </xf>
    <xf numFmtId="0" fontId="0" fillId="0" borderId="17" xfId="0" applyNumberFormat="1" applyBorder="1"/>
    <xf numFmtId="165" fontId="6" fillId="0" borderId="1" xfId="1" applyNumberFormat="1" applyFont="1" applyBorder="1"/>
    <xf numFmtId="0" fontId="0" fillId="0" borderId="20" xfId="0" applyBorder="1"/>
    <xf numFmtId="164" fontId="0" fillId="0" borderId="21" xfId="2" applyNumberFormat="1" applyFont="1" applyBorder="1"/>
    <xf numFmtId="164" fontId="0" fillId="0" borderId="22" xfId="2" applyNumberFormat="1" applyFont="1" applyBorder="1"/>
    <xf numFmtId="164" fontId="2" fillId="0" borderId="19" xfId="2" applyNumberFormat="1" applyFont="1" applyBorder="1"/>
    <xf numFmtId="165" fontId="11" fillId="0" borderId="1" xfId="0" applyNumberFormat="1" applyFont="1" applyBorder="1"/>
    <xf numFmtId="165" fontId="11" fillId="0" borderId="1" xfId="1" applyNumberFormat="1" applyFont="1" applyBorder="1"/>
    <xf numFmtId="0" fontId="0" fillId="0" borderId="23" xfId="0" applyBorder="1"/>
    <xf numFmtId="49" fontId="0" fillId="0" borderId="0" xfId="0" applyNumberFormat="1"/>
    <xf numFmtId="0" fontId="7" fillId="2" borderId="0" xfId="3"/>
    <xf numFmtId="0" fontId="0" fillId="0" borderId="0" xfId="0" applyFill="1" applyBorder="1"/>
    <xf numFmtId="168" fontId="0" fillId="0" borderId="0" xfId="2" applyNumberFormat="1" applyFont="1"/>
    <xf numFmtId="169" fontId="0" fillId="0" borderId="0" xfId="0" applyNumberFormat="1"/>
    <xf numFmtId="0" fontId="12" fillId="0" borderId="0" xfId="0" applyFont="1" applyFill="1" applyBorder="1"/>
    <xf numFmtId="0" fontId="13" fillId="2" borderId="0" xfId="3" applyFont="1"/>
    <xf numFmtId="0" fontId="0" fillId="0" borderId="0" xfId="0" applyFont="1" applyFill="1" applyBorder="1"/>
    <xf numFmtId="168" fontId="0" fillId="0" borderId="12" xfId="2" applyNumberFormat="1" applyFont="1" applyBorder="1"/>
    <xf numFmtId="168" fontId="0" fillId="0" borderId="14" xfId="2" applyNumberFormat="1" applyFont="1" applyBorder="1" applyAlignment="1">
      <alignment horizontal="right"/>
    </xf>
    <xf numFmtId="168" fontId="0" fillId="0" borderId="18" xfId="2" applyNumberFormat="1" applyFont="1" applyBorder="1"/>
    <xf numFmtId="169" fontId="0" fillId="0" borderId="12" xfId="0" applyNumberFormat="1" applyBorder="1"/>
    <xf numFmtId="169" fontId="0" fillId="0" borderId="14" xfId="0" applyNumberFormat="1" applyBorder="1"/>
    <xf numFmtId="169" fontId="0" fillId="0" borderId="18" xfId="0" applyNumberFormat="1" applyBorder="1"/>
    <xf numFmtId="170" fontId="0" fillId="0" borderId="12" xfId="0" applyNumberFormat="1" applyBorder="1"/>
    <xf numFmtId="171" fontId="0" fillId="0" borderId="14" xfId="0" applyNumberFormat="1" applyBorder="1"/>
    <xf numFmtId="164" fontId="0" fillId="0" borderId="0" xfId="2" applyNumberFormat="1" applyFont="1" applyBorder="1"/>
    <xf numFmtId="0" fontId="0" fillId="0" borderId="8" xfId="0" applyBorder="1"/>
    <xf numFmtId="164" fontId="0" fillId="0" borderId="1" xfId="2" applyNumberFormat="1" applyFont="1" applyFill="1" applyBorder="1"/>
    <xf numFmtId="0" fontId="0" fillId="0" borderId="20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2" fillId="0" borderId="0" xfId="0" applyFont="1"/>
    <xf numFmtId="0" fontId="14" fillId="4" borderId="24" xfId="5" applyFont="1" applyBorder="1"/>
    <xf numFmtId="0" fontId="14" fillId="4" borderId="25" xfId="5" applyFont="1" applyBorder="1"/>
    <xf numFmtId="0" fontId="14" fillId="4" borderId="26" xfId="5" applyFont="1" applyBorder="1"/>
  </cellXfs>
  <cellStyles count="6">
    <cellStyle name="Gut" xfId="3" builtinId="26"/>
    <cellStyle name="Neutral" xfId="5" builtinId="28"/>
    <cellStyle name="Prozent" xfId="2" builtinId="5"/>
    <cellStyle name="Schlecht" xfId="4" builtinId="27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M7" sqref="M7"/>
    </sheetView>
  </sheetViews>
  <sheetFormatPr baseColWidth="10" defaultRowHeight="15" x14ac:dyDescent="0.25"/>
  <cols>
    <col min="1" max="1" width="19.140625" customWidth="1"/>
    <col min="2" max="2" width="11.28515625" customWidth="1"/>
    <col min="3" max="3" width="12.85546875" customWidth="1"/>
    <col min="4" max="4" width="13.140625" customWidth="1"/>
    <col min="6" max="6" width="14.7109375" customWidth="1"/>
    <col min="7" max="7" width="10.85546875" customWidth="1"/>
    <col min="8" max="8" width="17" customWidth="1"/>
    <col min="9" max="9" width="13.42578125" customWidth="1"/>
    <col min="11" max="11" width="19.42578125" customWidth="1"/>
  </cols>
  <sheetData>
    <row r="1" spans="1:19" ht="26.25" x14ac:dyDescent="0.4">
      <c r="A1" s="12" t="s">
        <v>20</v>
      </c>
      <c r="H1" t="s">
        <v>26</v>
      </c>
      <c r="K1" s="12" t="s">
        <v>20</v>
      </c>
      <c r="R1" t="s">
        <v>26</v>
      </c>
    </row>
    <row r="2" spans="1:19" x14ac:dyDescent="0.25">
      <c r="A2" s="10" t="s">
        <v>19</v>
      </c>
      <c r="B2" s="10" t="s">
        <v>0</v>
      </c>
      <c r="C2" s="19" t="s">
        <v>18</v>
      </c>
      <c r="D2" s="65" t="s">
        <v>72</v>
      </c>
      <c r="E2" t="s">
        <v>25</v>
      </c>
      <c r="K2" s="10" t="s">
        <v>19</v>
      </c>
      <c r="L2" s="10" t="s">
        <v>0</v>
      </c>
      <c r="M2" s="19" t="s">
        <v>18</v>
      </c>
      <c r="N2" s="65" t="s">
        <v>72</v>
      </c>
      <c r="O2" t="s">
        <v>25</v>
      </c>
    </row>
    <row r="3" spans="1:19" ht="15.75" thickBot="1" x14ac:dyDescent="0.3">
      <c r="A3" s="10" t="s">
        <v>2</v>
      </c>
      <c r="B3" s="11">
        <v>70</v>
      </c>
      <c r="D3" t="s">
        <v>58</v>
      </c>
      <c r="K3" s="10" t="s">
        <v>2</v>
      </c>
      <c r="L3" s="11">
        <v>70</v>
      </c>
    </row>
    <row r="4" spans="1:19" ht="16.5" thickBot="1" x14ac:dyDescent="0.3">
      <c r="A4" s="10" t="s">
        <v>3</v>
      </c>
      <c r="B4" s="59">
        <v>80</v>
      </c>
      <c r="D4" s="71" t="s">
        <v>60</v>
      </c>
      <c r="E4" s="71"/>
      <c r="F4" s="71"/>
      <c r="G4" s="71"/>
      <c r="H4" s="66"/>
      <c r="K4" s="10" t="s">
        <v>3</v>
      </c>
      <c r="L4" s="59">
        <v>80</v>
      </c>
      <c r="N4" s="87" t="s">
        <v>56</v>
      </c>
      <c r="O4" s="88"/>
      <c r="P4" s="88"/>
      <c r="Q4" s="89"/>
    </row>
    <row r="5" spans="1:19" ht="15.75" thickBot="1" x14ac:dyDescent="0.3">
      <c r="A5" s="58" t="s">
        <v>4</v>
      </c>
      <c r="B5" s="61">
        <v>90</v>
      </c>
      <c r="K5" s="58" t="s">
        <v>4</v>
      </c>
      <c r="L5" s="61">
        <v>90</v>
      </c>
    </row>
    <row r="6" spans="1:19" x14ac:dyDescent="0.25">
      <c r="A6" s="10" t="s">
        <v>5</v>
      </c>
      <c r="B6" s="60">
        <v>60</v>
      </c>
      <c r="E6" s="20"/>
      <c r="K6" s="10" t="s">
        <v>5</v>
      </c>
      <c r="L6" s="60">
        <v>60</v>
      </c>
      <c r="O6" s="20"/>
    </row>
    <row r="7" spans="1:19" x14ac:dyDescent="0.25">
      <c r="A7" s="10" t="s">
        <v>1</v>
      </c>
      <c r="B7" s="11">
        <v>25</v>
      </c>
      <c r="K7" s="10" t="s">
        <v>1</v>
      </c>
      <c r="L7" s="11">
        <v>25.5</v>
      </c>
      <c r="O7" s="86"/>
    </row>
    <row r="8" spans="1:19" x14ac:dyDescent="0.25">
      <c r="A8" s="3" t="s">
        <v>24</v>
      </c>
      <c r="B8" s="11">
        <v>20</v>
      </c>
      <c r="C8" s="4" t="s">
        <v>10</v>
      </c>
      <c r="D8" s="5" t="s">
        <v>30</v>
      </c>
    </row>
    <row r="9" spans="1:19" x14ac:dyDescent="0.25">
      <c r="A9" s="24" t="s">
        <v>24</v>
      </c>
      <c r="B9" s="25">
        <v>18</v>
      </c>
      <c r="C9" t="s">
        <v>10</v>
      </c>
      <c r="D9" s="7" t="s">
        <v>31</v>
      </c>
      <c r="K9" s="10" t="s">
        <v>24</v>
      </c>
      <c r="L9" s="11">
        <v>20</v>
      </c>
      <c r="M9" s="10" t="s">
        <v>10</v>
      </c>
      <c r="N9" s="10" t="s">
        <v>30</v>
      </c>
      <c r="O9" s="84" t="s">
        <v>24</v>
      </c>
      <c r="P9" s="85"/>
      <c r="Q9" s="83">
        <v>18</v>
      </c>
      <c r="R9" s="10" t="s">
        <v>10</v>
      </c>
      <c r="S9" s="10" t="s">
        <v>31</v>
      </c>
    </row>
    <row r="10" spans="1:19" x14ac:dyDescent="0.25">
      <c r="A10" s="3" t="s">
        <v>24</v>
      </c>
      <c r="B10" s="11">
        <v>40</v>
      </c>
      <c r="C10" s="6" t="s">
        <v>13</v>
      </c>
      <c r="D10" s="7"/>
      <c r="F10" t="s">
        <v>65</v>
      </c>
      <c r="K10" s="82"/>
      <c r="L10" s="81"/>
      <c r="M10" s="6"/>
      <c r="N10" s="6"/>
      <c r="O10" s="6"/>
      <c r="P10" s="6"/>
      <c r="Q10" s="81"/>
      <c r="R10" s="6"/>
      <c r="S10" s="6"/>
    </row>
    <row r="11" spans="1:19" x14ac:dyDescent="0.25">
      <c r="A11" s="3" t="s">
        <v>24</v>
      </c>
      <c r="B11" s="11">
        <v>30</v>
      </c>
      <c r="C11" s="8" t="s">
        <v>14</v>
      </c>
      <c r="D11" s="9"/>
      <c r="F11" t="s">
        <v>23</v>
      </c>
      <c r="L11" s="6"/>
      <c r="M11" s="6"/>
      <c r="N11" s="6"/>
      <c r="O11" s="6"/>
      <c r="P11" s="6"/>
      <c r="Q11" s="6"/>
      <c r="R11" s="6"/>
      <c r="S11" s="6"/>
    </row>
    <row r="12" spans="1:19" x14ac:dyDescent="0.25">
      <c r="L12" t="s">
        <v>66</v>
      </c>
    </row>
    <row r="13" spans="1:19" ht="18.75" x14ac:dyDescent="0.3">
      <c r="A13" s="1" t="s">
        <v>6</v>
      </c>
      <c r="B13" s="2"/>
      <c r="C13" s="2"/>
      <c r="D13" s="2"/>
      <c r="E13" s="2"/>
      <c r="F13" s="1" t="s">
        <v>15</v>
      </c>
      <c r="G13" s="2"/>
      <c r="H13" s="2"/>
      <c r="I13" s="2"/>
    </row>
    <row r="14" spans="1:19" ht="18.75" x14ac:dyDescent="0.3">
      <c r="A14" s="2" t="s">
        <v>22</v>
      </c>
      <c r="B14" s="2">
        <v>50</v>
      </c>
      <c r="C14" s="2" t="s">
        <v>21</v>
      </c>
      <c r="D14" s="2"/>
      <c r="E14" s="2"/>
      <c r="F14" s="2" t="s">
        <v>22</v>
      </c>
      <c r="G14" s="2">
        <v>100</v>
      </c>
      <c r="H14" s="2" t="s">
        <v>21</v>
      </c>
      <c r="I14" s="2"/>
    </row>
    <row r="15" spans="1:19" ht="18.75" x14ac:dyDescent="0.3">
      <c r="A15" s="2"/>
      <c r="B15" s="2"/>
      <c r="C15" s="1" t="s">
        <v>52</v>
      </c>
      <c r="D15" s="2"/>
      <c r="E15" s="2"/>
      <c r="F15" s="2"/>
      <c r="G15" s="2"/>
      <c r="H15" s="1" t="s">
        <v>52</v>
      </c>
      <c r="I15" s="2"/>
      <c r="K15" s="1" t="s">
        <v>6</v>
      </c>
      <c r="L15" s="2"/>
      <c r="M15" s="2"/>
      <c r="N15" s="2"/>
      <c r="O15" s="2"/>
      <c r="P15" s="1" t="s">
        <v>15</v>
      </c>
      <c r="Q15" s="2"/>
      <c r="R15" s="2"/>
      <c r="S15" s="2"/>
    </row>
    <row r="16" spans="1:19" ht="18.75" x14ac:dyDescent="0.3">
      <c r="A16" s="13" t="s">
        <v>19</v>
      </c>
      <c r="B16" s="13" t="s">
        <v>8</v>
      </c>
      <c r="C16" s="13" t="s">
        <v>11</v>
      </c>
      <c r="D16" s="13" t="s">
        <v>10</v>
      </c>
      <c r="E16" s="2"/>
      <c r="F16" s="13" t="s">
        <v>19</v>
      </c>
      <c r="G16" s="13" t="s">
        <v>8</v>
      </c>
      <c r="H16" s="13" t="s">
        <v>11</v>
      </c>
      <c r="I16" s="13" t="s">
        <v>10</v>
      </c>
      <c r="K16" s="2" t="s">
        <v>22</v>
      </c>
      <c r="L16" s="2">
        <v>50</v>
      </c>
      <c r="M16" s="2" t="s">
        <v>21</v>
      </c>
      <c r="N16" s="2"/>
      <c r="O16" s="2"/>
      <c r="P16" s="2" t="s">
        <v>22</v>
      </c>
      <c r="Q16" s="2">
        <v>100</v>
      </c>
      <c r="R16" s="2" t="s">
        <v>21</v>
      </c>
      <c r="S16" s="2"/>
    </row>
    <row r="17" spans="1:19" ht="18.75" x14ac:dyDescent="0.3">
      <c r="A17" s="13" t="s">
        <v>2</v>
      </c>
      <c r="B17" s="13">
        <v>10</v>
      </c>
      <c r="C17" s="15">
        <f>(B3-$B$10)*B17</f>
        <v>300</v>
      </c>
      <c r="D17" s="14">
        <f>(B3-$B$8)*B17</f>
        <v>500</v>
      </c>
      <c r="E17" s="2"/>
      <c r="F17" s="13" t="s">
        <v>2</v>
      </c>
      <c r="G17" s="13">
        <v>5</v>
      </c>
      <c r="H17" s="14">
        <f>(B3-$B$11)*G17</f>
        <v>200</v>
      </c>
      <c r="I17" s="14">
        <f>(B3-$B$9)*G17</f>
        <v>260</v>
      </c>
      <c r="K17" s="2"/>
      <c r="L17" s="2"/>
      <c r="M17" s="1" t="s">
        <v>52</v>
      </c>
      <c r="N17" s="2"/>
      <c r="O17" s="2"/>
      <c r="P17" s="2"/>
      <c r="Q17" s="2"/>
      <c r="R17" s="1" t="s">
        <v>53</v>
      </c>
      <c r="S17" s="2"/>
    </row>
    <row r="18" spans="1:19" ht="18.75" x14ac:dyDescent="0.3">
      <c r="A18" s="13" t="s">
        <v>3</v>
      </c>
      <c r="B18" s="13">
        <v>12</v>
      </c>
      <c r="C18" s="15">
        <f>(B4-$B$10)*B18</f>
        <v>480</v>
      </c>
      <c r="D18" s="14">
        <f>(B4-$B$8)*B18</f>
        <v>720</v>
      </c>
      <c r="E18" s="2"/>
      <c r="F18" s="13" t="s">
        <v>3</v>
      </c>
      <c r="G18" s="13">
        <v>19</v>
      </c>
      <c r="H18" s="14">
        <f>(B4-$B$11)*G18</f>
        <v>950</v>
      </c>
      <c r="I18" s="14">
        <f>(B4-$B$9)*G18</f>
        <v>1178</v>
      </c>
      <c r="K18" s="13" t="s">
        <v>19</v>
      </c>
      <c r="L18" s="13" t="s">
        <v>8</v>
      </c>
      <c r="M18" s="13" t="s">
        <v>10</v>
      </c>
      <c r="N18" s="13" t="s">
        <v>11</v>
      </c>
      <c r="O18" s="2"/>
      <c r="P18" s="13" t="s">
        <v>19</v>
      </c>
      <c r="Q18" s="13" t="s">
        <v>8</v>
      </c>
      <c r="R18" s="13" t="s">
        <v>10</v>
      </c>
      <c r="S18" s="13" t="s">
        <v>11</v>
      </c>
    </row>
    <row r="19" spans="1:19" ht="18.75" x14ac:dyDescent="0.3">
      <c r="A19" s="13" t="s">
        <v>4</v>
      </c>
      <c r="B19" s="13">
        <v>5</v>
      </c>
      <c r="C19" s="15">
        <f>(B5-$B$10)*B19</f>
        <v>250</v>
      </c>
      <c r="D19" s="14">
        <f>(B5-$B$8)*B19</f>
        <v>350</v>
      </c>
      <c r="E19" s="2"/>
      <c r="F19" s="13" t="s">
        <v>4</v>
      </c>
      <c r="G19" s="13">
        <v>57</v>
      </c>
      <c r="H19" s="14">
        <f>(B5-$B$11)*G19</f>
        <v>3420</v>
      </c>
      <c r="I19" s="14">
        <f>(B5-$B$9)*G19</f>
        <v>4104</v>
      </c>
      <c r="K19" s="13" t="s">
        <v>2</v>
      </c>
      <c r="L19" s="13">
        <v>10</v>
      </c>
      <c r="M19" s="14">
        <f>(L3-$B$8)*L19</f>
        <v>500</v>
      </c>
      <c r="N19" s="15">
        <f>L19*L3</f>
        <v>700</v>
      </c>
      <c r="O19" s="2"/>
      <c r="P19" s="13" t="s">
        <v>2</v>
      </c>
      <c r="Q19" s="13">
        <v>5</v>
      </c>
      <c r="R19" s="14">
        <f>(L3-$B$9)*Q19</f>
        <v>260</v>
      </c>
      <c r="S19" s="14">
        <f>Q19*L3</f>
        <v>350</v>
      </c>
    </row>
    <row r="20" spans="1:19" ht="18.75" x14ac:dyDescent="0.3">
      <c r="A20" s="13" t="s">
        <v>5</v>
      </c>
      <c r="B20" s="13">
        <v>5</v>
      </c>
      <c r="C20" s="62">
        <f>(B6-$B$10)*B20</f>
        <v>100</v>
      </c>
      <c r="D20" s="14">
        <f>(B6-$B$8)*B20</f>
        <v>200</v>
      </c>
      <c r="E20" s="2"/>
      <c r="F20" s="13" t="s">
        <v>5</v>
      </c>
      <c r="G20" s="13">
        <v>9</v>
      </c>
      <c r="H20" s="14">
        <f>(B6-$B$11)*G20</f>
        <v>270</v>
      </c>
      <c r="I20" s="14">
        <f>(B6-$B$9)*G20</f>
        <v>378</v>
      </c>
      <c r="K20" s="13" t="s">
        <v>3</v>
      </c>
      <c r="L20" s="13">
        <v>12</v>
      </c>
      <c r="M20" s="14">
        <f>(L4-$B$8)*L20</f>
        <v>720</v>
      </c>
      <c r="N20" s="15">
        <f>L20*L4</f>
        <v>960</v>
      </c>
      <c r="O20" s="2"/>
      <c r="P20" s="13" t="s">
        <v>3</v>
      </c>
      <c r="Q20" s="13">
        <v>19</v>
      </c>
      <c r="R20" s="14">
        <f>(L4-$B$9)*Q20</f>
        <v>1178</v>
      </c>
      <c r="S20" s="14">
        <f>Q20*L4</f>
        <v>1520</v>
      </c>
    </row>
    <row r="21" spans="1:19" ht="18.75" x14ac:dyDescent="0.3">
      <c r="A21" s="13" t="s">
        <v>7</v>
      </c>
      <c r="B21" s="13">
        <v>25</v>
      </c>
      <c r="C21" s="26">
        <f>(B7-$B$10)*B21</f>
        <v>-375</v>
      </c>
      <c r="D21" s="14">
        <f>(B7-$B$8)*B21</f>
        <v>125</v>
      </c>
      <c r="E21" s="2"/>
      <c r="F21" s="13" t="s">
        <v>7</v>
      </c>
      <c r="G21" s="13">
        <v>15</v>
      </c>
      <c r="H21" s="57">
        <f>(B7-$B$11)*G21</f>
        <v>-75</v>
      </c>
      <c r="I21" s="14">
        <f>(B7-$B$9)*G21</f>
        <v>105</v>
      </c>
      <c r="K21" s="13" t="s">
        <v>4</v>
      </c>
      <c r="L21" s="13">
        <v>5</v>
      </c>
      <c r="M21" s="14">
        <f>(L5-$B$8)*L21</f>
        <v>350</v>
      </c>
      <c r="N21" s="15">
        <f>L21*L5</f>
        <v>450</v>
      </c>
      <c r="O21" s="2"/>
      <c r="P21" s="13" t="s">
        <v>4</v>
      </c>
      <c r="Q21" s="13">
        <v>57</v>
      </c>
      <c r="R21" s="14">
        <f>(L5-$B$9)*Q21</f>
        <v>4104</v>
      </c>
      <c r="S21" s="14">
        <f>Q21*L5</f>
        <v>5130</v>
      </c>
    </row>
    <row r="22" spans="1:19" ht="18.75" x14ac:dyDescent="0.3">
      <c r="A22" s="1" t="s">
        <v>9</v>
      </c>
      <c r="B22" s="1"/>
      <c r="C22" s="18">
        <f>SUM(C17:C21)</f>
        <v>755</v>
      </c>
      <c r="D22" s="16">
        <f>SUM(D17:D21)</f>
        <v>1895</v>
      </c>
      <c r="E22" s="2"/>
      <c r="F22" s="1" t="s">
        <v>9</v>
      </c>
      <c r="G22" s="1"/>
      <c r="H22" s="16">
        <f>SUM(H17:H21)</f>
        <v>4765</v>
      </c>
      <c r="I22" s="16">
        <f>SUM(I17:I21)</f>
        <v>6025</v>
      </c>
      <c r="K22" s="13" t="s">
        <v>5</v>
      </c>
      <c r="L22" s="13">
        <v>5</v>
      </c>
      <c r="M22" s="14">
        <f>(L6-$B$8)*L22</f>
        <v>200</v>
      </c>
      <c r="N22" s="62">
        <f>L22*L6</f>
        <v>300</v>
      </c>
      <c r="O22" s="2"/>
      <c r="P22" s="13" t="s">
        <v>5</v>
      </c>
      <c r="Q22" s="13">
        <v>9</v>
      </c>
      <c r="R22" s="14">
        <f>(L6-$B$9)*Q22</f>
        <v>378</v>
      </c>
      <c r="S22" s="14">
        <f>Q22*L6</f>
        <v>540</v>
      </c>
    </row>
    <row r="23" spans="1:19" ht="18.75" x14ac:dyDescent="0.3">
      <c r="A23" s="2" t="s">
        <v>27</v>
      </c>
      <c r="B23" s="2"/>
      <c r="C23" s="13" t="s">
        <v>16</v>
      </c>
      <c r="D23" s="17" t="s">
        <v>12</v>
      </c>
      <c r="E23" s="2"/>
      <c r="F23" s="2" t="s">
        <v>27</v>
      </c>
      <c r="G23" s="2"/>
      <c r="H23" s="13" t="s">
        <v>17</v>
      </c>
      <c r="I23" s="17" t="s">
        <v>12</v>
      </c>
      <c r="K23" s="13" t="s">
        <v>7</v>
      </c>
      <c r="L23" s="13">
        <v>25</v>
      </c>
      <c r="M23" s="14">
        <f>(L7-$B$8)*L23</f>
        <v>137.5</v>
      </c>
      <c r="N23" s="62">
        <f>L23*L7</f>
        <v>637.5</v>
      </c>
      <c r="O23" s="2"/>
      <c r="P23" s="13" t="s">
        <v>7</v>
      </c>
      <c r="Q23" s="13">
        <v>15</v>
      </c>
      <c r="R23" s="14">
        <f>(L7-$B$9)*Q23</f>
        <v>112.5</v>
      </c>
      <c r="S23" s="63">
        <f>Q23*L7</f>
        <v>382.5</v>
      </c>
    </row>
    <row r="24" spans="1:19" ht="18.75" x14ac:dyDescent="0.3">
      <c r="A24" s="22" t="s">
        <v>59</v>
      </c>
      <c r="C24" s="23">
        <f>C22/90</f>
        <v>8.3888888888888893</v>
      </c>
      <c r="F24" s="22" t="s">
        <v>54</v>
      </c>
      <c r="H24" s="23">
        <f>H22/100</f>
        <v>47.65</v>
      </c>
      <c r="K24" s="1" t="s">
        <v>9</v>
      </c>
      <c r="L24" s="1"/>
      <c r="M24" s="16">
        <f>SUM(M19:M23)</f>
        <v>1907.5</v>
      </c>
      <c r="N24" s="18">
        <f>SUM(N19:N23)</f>
        <v>3047.5</v>
      </c>
      <c r="O24" s="2"/>
      <c r="P24" s="1" t="s">
        <v>9</v>
      </c>
      <c r="Q24" s="1"/>
      <c r="R24" s="16">
        <f>SUM(R19:R23)</f>
        <v>6032.5</v>
      </c>
      <c r="S24" s="16">
        <f>SUM(S19:S23)</f>
        <v>7922.5</v>
      </c>
    </row>
    <row r="25" spans="1:19" ht="18.75" x14ac:dyDescent="0.3">
      <c r="A25" s="72" t="s">
        <v>71</v>
      </c>
      <c r="K25" s="2" t="s">
        <v>27</v>
      </c>
      <c r="L25" s="2"/>
      <c r="M25" s="17" t="s">
        <v>12</v>
      </c>
      <c r="N25" s="13" t="s">
        <v>16</v>
      </c>
      <c r="O25" s="2"/>
      <c r="P25" s="2" t="s">
        <v>27</v>
      </c>
      <c r="Q25" s="2"/>
      <c r="R25" s="17" t="s">
        <v>12</v>
      </c>
      <c r="S25" s="13" t="s">
        <v>17</v>
      </c>
    </row>
    <row r="26" spans="1:19" ht="19.5" thickBot="1" x14ac:dyDescent="0.35">
      <c r="K26" s="22" t="s">
        <v>28</v>
      </c>
      <c r="L26" t="s">
        <v>29</v>
      </c>
      <c r="N26" s="23">
        <f>N24/90</f>
        <v>33.861111111111114</v>
      </c>
      <c r="P26" s="22" t="s">
        <v>28</v>
      </c>
      <c r="Q26" t="s">
        <v>29</v>
      </c>
      <c r="S26" s="23">
        <f>S24/100</f>
        <v>79.224999999999994</v>
      </c>
    </row>
    <row r="27" spans="1:19" x14ac:dyDescent="0.25">
      <c r="A27" s="30" t="s">
        <v>64</v>
      </c>
      <c r="B27" s="31"/>
      <c r="C27" s="31"/>
      <c r="D27" s="79">
        <f>D22/B14</f>
        <v>37.9</v>
      </c>
      <c r="F27" s="30" t="s">
        <v>62</v>
      </c>
      <c r="G27" s="31"/>
      <c r="H27" s="31"/>
      <c r="I27" s="32">
        <f>I22/G14</f>
        <v>60.25</v>
      </c>
      <c r="J27" s="69"/>
    </row>
    <row r="28" spans="1:19" x14ac:dyDescent="0.25">
      <c r="A28" s="33" t="s">
        <v>67</v>
      </c>
      <c r="B28" s="6"/>
      <c r="C28" s="6">
        <v>15</v>
      </c>
      <c r="D28" s="80">
        <f>D27*C28</f>
        <v>568.5</v>
      </c>
      <c r="F28" s="33" t="s">
        <v>67</v>
      </c>
      <c r="G28" s="6"/>
      <c r="H28" s="6">
        <v>15</v>
      </c>
      <c r="I28" s="35">
        <f>H28*I27</f>
        <v>903.75</v>
      </c>
      <c r="J28" s="69"/>
    </row>
    <row r="29" spans="1:19" ht="15.75" thickBot="1" x14ac:dyDescent="0.3">
      <c r="A29" s="42" t="s">
        <v>63</v>
      </c>
      <c r="B29" s="43"/>
      <c r="C29" s="43">
        <v>7.5</v>
      </c>
      <c r="D29" s="44">
        <f>C29*D27</f>
        <v>284.25</v>
      </c>
      <c r="F29" s="42" t="s">
        <v>63</v>
      </c>
      <c r="G29" s="43"/>
      <c r="H29" s="43">
        <v>11.5</v>
      </c>
      <c r="I29" s="44">
        <f>H29*I27</f>
        <v>692.875</v>
      </c>
      <c r="J29" s="69"/>
    </row>
  </sheetData>
  <mergeCells count="1">
    <mergeCell ref="O9:P9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E6" sqref="E6"/>
    </sheetView>
  </sheetViews>
  <sheetFormatPr baseColWidth="10" defaultRowHeight="15" x14ac:dyDescent="0.25"/>
  <cols>
    <col min="1" max="1" width="10.140625" customWidth="1"/>
    <col min="2" max="2" width="15" customWidth="1"/>
    <col min="3" max="3" width="7.5703125" customWidth="1"/>
    <col min="4" max="4" width="8.7109375" customWidth="1"/>
    <col min="7" max="7" width="3.7109375" customWidth="1"/>
    <col min="8" max="8" width="9.85546875" customWidth="1"/>
    <col min="9" max="9" width="13.140625" customWidth="1"/>
    <col min="10" max="10" width="8.140625" customWidth="1"/>
    <col min="11" max="11" width="10" customWidth="1"/>
  </cols>
  <sheetData>
    <row r="1" spans="1:13" ht="18.75" x14ac:dyDescent="0.3">
      <c r="A1" s="1" t="s">
        <v>32</v>
      </c>
    </row>
    <row r="2" spans="1:13" ht="15.75" thickBot="1" x14ac:dyDescent="0.3"/>
    <row r="3" spans="1:13" x14ac:dyDescent="0.25">
      <c r="A3" s="30"/>
      <c r="B3" s="31"/>
      <c r="C3" s="31"/>
      <c r="D3" s="31"/>
      <c r="E3" s="31"/>
      <c r="F3" s="32"/>
      <c r="H3" s="30"/>
      <c r="I3" s="31" t="s">
        <v>51</v>
      </c>
      <c r="J3" s="31"/>
      <c r="K3" s="31"/>
      <c r="L3" s="31"/>
      <c r="M3" s="32"/>
    </row>
    <row r="4" spans="1:13" ht="15.75" x14ac:dyDescent="0.25">
      <c r="A4" s="45" t="s">
        <v>49</v>
      </c>
      <c r="B4" s="6"/>
      <c r="C4" s="46"/>
      <c r="D4" s="47" t="s">
        <v>50</v>
      </c>
      <c r="E4" s="6"/>
      <c r="F4" s="35"/>
      <c r="H4" s="33"/>
      <c r="I4" s="34" t="s">
        <v>41</v>
      </c>
      <c r="J4" s="6"/>
      <c r="K4" s="6"/>
      <c r="L4" s="6"/>
      <c r="M4" s="35"/>
    </row>
    <row r="5" spans="1:13" x14ac:dyDescent="0.25">
      <c r="A5" s="33"/>
      <c r="B5" s="6"/>
      <c r="C5" s="46"/>
      <c r="D5" s="47"/>
      <c r="E5" s="6"/>
      <c r="F5" s="35"/>
      <c r="H5" s="33"/>
      <c r="I5" s="6"/>
      <c r="J5" s="6"/>
      <c r="K5" s="6"/>
      <c r="L5" s="6"/>
      <c r="M5" s="35"/>
    </row>
    <row r="6" spans="1:13" x14ac:dyDescent="0.25">
      <c r="A6" s="33"/>
      <c r="B6" s="6"/>
      <c r="C6" s="46"/>
      <c r="D6" s="6"/>
      <c r="E6" s="47"/>
      <c r="F6" s="36" t="s">
        <v>27</v>
      </c>
      <c r="H6" s="33"/>
      <c r="I6" s="6"/>
      <c r="J6" s="6"/>
      <c r="K6" s="6"/>
      <c r="L6" s="6"/>
      <c r="M6" s="36" t="s">
        <v>27</v>
      </c>
    </row>
    <row r="7" spans="1:13" x14ac:dyDescent="0.25">
      <c r="A7" s="33">
        <v>800</v>
      </c>
      <c r="B7" s="6" t="s">
        <v>33</v>
      </c>
      <c r="C7" s="37">
        <v>0.9</v>
      </c>
      <c r="D7" s="6"/>
      <c r="E7" s="47">
        <f>C7*A7</f>
        <v>720</v>
      </c>
      <c r="F7" s="35"/>
      <c r="H7" s="33">
        <v>800</v>
      </c>
      <c r="I7" s="6" t="s">
        <v>33</v>
      </c>
      <c r="J7" s="37">
        <v>0.9</v>
      </c>
      <c r="K7" s="6"/>
      <c r="L7" s="38">
        <f>J7*H7</f>
        <v>720</v>
      </c>
      <c r="M7" s="35"/>
    </row>
    <row r="8" spans="1:13" x14ac:dyDescent="0.25">
      <c r="A8" s="33">
        <v>400</v>
      </c>
      <c r="B8" s="6" t="s">
        <v>34</v>
      </c>
      <c r="C8" s="37">
        <v>0.9</v>
      </c>
      <c r="D8" s="6"/>
      <c r="E8" s="47">
        <f>C8*A8</f>
        <v>360</v>
      </c>
      <c r="F8" s="35"/>
      <c r="H8" s="33">
        <v>400</v>
      </c>
      <c r="I8" s="6" t="s">
        <v>34</v>
      </c>
      <c r="J8" s="37">
        <v>0.9</v>
      </c>
      <c r="K8" s="6"/>
      <c r="L8" s="38">
        <f>J8*H8</f>
        <v>360</v>
      </c>
      <c r="M8" s="35"/>
    </row>
    <row r="9" spans="1:13" x14ac:dyDescent="0.25">
      <c r="A9" s="48">
        <v>2000</v>
      </c>
      <c r="B9" s="49" t="s">
        <v>35</v>
      </c>
      <c r="C9" s="50">
        <v>0.6</v>
      </c>
      <c r="D9" s="6"/>
      <c r="E9" s="47">
        <f>C9*A9</f>
        <v>1200</v>
      </c>
      <c r="F9" s="35"/>
      <c r="H9" s="33"/>
      <c r="I9" s="6"/>
      <c r="J9" s="6"/>
      <c r="K9" s="6"/>
      <c r="L9" s="38"/>
      <c r="M9" s="35"/>
    </row>
    <row r="10" spans="1:13" x14ac:dyDescent="0.25">
      <c r="A10" s="33">
        <f>SUM(A7:A9)</f>
        <v>3200</v>
      </c>
      <c r="B10" s="49" t="s">
        <v>36</v>
      </c>
      <c r="C10" s="51">
        <v>0.6</v>
      </c>
      <c r="D10" s="6"/>
      <c r="E10" s="47">
        <f>C10*A10</f>
        <v>1920</v>
      </c>
      <c r="F10" s="35">
        <v>70</v>
      </c>
      <c r="H10" s="33">
        <f>SUM(H7:H9)</f>
        <v>1200</v>
      </c>
      <c r="I10" s="6" t="s">
        <v>36</v>
      </c>
      <c r="J10" s="6">
        <v>0.7</v>
      </c>
      <c r="K10" s="6"/>
      <c r="L10" s="38">
        <f>J10*H10</f>
        <v>840</v>
      </c>
      <c r="M10" s="39">
        <v>30</v>
      </c>
    </row>
    <row r="11" spans="1:13" x14ac:dyDescent="0.25">
      <c r="A11" s="33"/>
      <c r="B11" s="49"/>
      <c r="C11" s="52"/>
      <c r="D11" s="6"/>
      <c r="E11" s="47">
        <f>SUM(E7:E10)</f>
        <v>4200</v>
      </c>
      <c r="F11" s="35"/>
      <c r="H11" s="33"/>
      <c r="I11" s="6"/>
      <c r="J11" s="6"/>
      <c r="K11" s="6"/>
      <c r="L11" s="28">
        <f>SUM(L7:L10)</f>
        <v>1920</v>
      </c>
      <c r="M11" s="35"/>
    </row>
    <row r="12" spans="1:13" x14ac:dyDescent="0.25">
      <c r="A12" s="33"/>
      <c r="B12" s="6"/>
      <c r="C12" s="53"/>
      <c r="D12" s="6"/>
      <c r="E12" s="6"/>
      <c r="F12" s="35"/>
      <c r="H12" s="33"/>
      <c r="I12" s="6"/>
      <c r="J12" s="6"/>
      <c r="K12" s="6"/>
      <c r="L12" s="38"/>
      <c r="M12" s="35"/>
    </row>
    <row r="13" spans="1:13" x14ac:dyDescent="0.25">
      <c r="A13" s="33">
        <v>500</v>
      </c>
      <c r="B13" s="6" t="s">
        <v>37</v>
      </c>
      <c r="C13" s="53">
        <v>5</v>
      </c>
      <c r="D13" s="6" t="s">
        <v>40</v>
      </c>
      <c r="E13" s="38">
        <f>C13*A13</f>
        <v>2500</v>
      </c>
      <c r="F13" s="35">
        <v>40</v>
      </c>
      <c r="H13" s="33"/>
      <c r="I13" s="6" t="s">
        <v>42</v>
      </c>
      <c r="J13" s="6"/>
      <c r="K13" s="6"/>
      <c r="L13" s="40">
        <f>E16-L11</f>
        <v>7180</v>
      </c>
      <c r="M13" s="35"/>
    </row>
    <row r="14" spans="1:13" x14ac:dyDescent="0.25">
      <c r="A14" s="54" t="s">
        <v>47</v>
      </c>
      <c r="B14" s="6"/>
      <c r="C14" s="52" t="s">
        <v>27</v>
      </c>
      <c r="D14" s="55" t="s">
        <v>39</v>
      </c>
      <c r="E14" s="6"/>
      <c r="F14" s="35"/>
      <c r="H14" s="33"/>
      <c r="I14" s="6" t="s">
        <v>43</v>
      </c>
      <c r="J14" s="6"/>
      <c r="K14" s="6"/>
      <c r="L14" s="41">
        <f>F16-M10</f>
        <v>200</v>
      </c>
      <c r="M14" s="35"/>
    </row>
    <row r="15" spans="1:13" x14ac:dyDescent="0.25">
      <c r="A15" s="33">
        <v>10</v>
      </c>
      <c r="B15" s="6" t="s">
        <v>38</v>
      </c>
      <c r="C15" s="53">
        <v>12</v>
      </c>
      <c r="D15" s="6">
        <v>20</v>
      </c>
      <c r="E15" s="38">
        <f>F15*D15</f>
        <v>2400</v>
      </c>
      <c r="F15" s="35">
        <f>C15*A15</f>
        <v>120</v>
      </c>
      <c r="H15" s="33"/>
      <c r="I15" s="6"/>
      <c r="J15" s="6"/>
      <c r="K15" s="6"/>
      <c r="L15" s="6"/>
      <c r="M15" s="35"/>
    </row>
    <row r="16" spans="1:13" x14ac:dyDescent="0.25">
      <c r="A16" s="33"/>
      <c r="B16" s="6"/>
      <c r="C16" s="53"/>
      <c r="D16" s="6"/>
      <c r="E16" s="29">
        <f>SUM(E11:E15)</f>
        <v>9100</v>
      </c>
      <c r="F16" s="39">
        <f>SUM(F7:F15)</f>
        <v>230</v>
      </c>
      <c r="H16" s="33" t="s">
        <v>45</v>
      </c>
      <c r="I16" s="6"/>
      <c r="J16" s="6"/>
      <c r="K16" s="6"/>
      <c r="L16" s="6"/>
      <c r="M16" s="35"/>
    </row>
    <row r="17" spans="1:13" x14ac:dyDescent="0.25">
      <c r="A17" s="33"/>
      <c r="B17" s="6"/>
      <c r="C17" s="53"/>
      <c r="D17" s="6"/>
      <c r="E17" s="6"/>
      <c r="F17" s="35"/>
      <c r="H17" s="33"/>
      <c r="I17" s="6"/>
      <c r="J17" s="6"/>
      <c r="K17" s="6"/>
      <c r="L17" s="6"/>
      <c r="M17" s="35"/>
    </row>
    <row r="18" spans="1:13" x14ac:dyDescent="0.25">
      <c r="A18" s="33" t="s">
        <v>44</v>
      </c>
      <c r="B18" s="6" t="s">
        <v>48</v>
      </c>
      <c r="C18" s="53">
        <v>60</v>
      </c>
      <c r="D18" s="6">
        <v>20</v>
      </c>
      <c r="E18" s="6">
        <f>D18*C18</f>
        <v>1200</v>
      </c>
      <c r="F18" s="35"/>
      <c r="H18" s="33" t="s">
        <v>46</v>
      </c>
      <c r="I18" s="6"/>
      <c r="J18" s="6"/>
      <c r="K18" s="6"/>
      <c r="L18" s="6"/>
      <c r="M18" s="35"/>
    </row>
    <row r="19" spans="1:13" ht="15.75" thickBot="1" x14ac:dyDescent="0.3">
      <c r="A19" s="42"/>
      <c r="B19" s="43"/>
      <c r="C19" s="56"/>
      <c r="D19" s="43"/>
      <c r="E19" s="43"/>
      <c r="F19" s="44"/>
      <c r="H19" s="42"/>
      <c r="I19" s="43"/>
      <c r="J19" s="43"/>
      <c r="K19" s="43"/>
      <c r="L19" s="43"/>
      <c r="M19" s="44"/>
    </row>
    <row r="20" spans="1:13" x14ac:dyDescent="0.25">
      <c r="C20" s="27"/>
    </row>
    <row r="21" spans="1:13" x14ac:dyDescent="0.25">
      <c r="C21" s="27"/>
    </row>
  </sheetData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J23" sqref="J23"/>
    </sheetView>
  </sheetViews>
  <sheetFormatPr baseColWidth="10" defaultRowHeight="15" x14ac:dyDescent="0.25"/>
  <cols>
    <col min="1" max="1" width="18.42578125" customWidth="1"/>
    <col min="3" max="4" width="13" bestFit="1" customWidth="1"/>
    <col min="8" max="8" width="14" bestFit="1" customWidth="1"/>
    <col min="12" max="12" width="18.5703125" customWidth="1"/>
    <col min="14" max="14" width="13" customWidth="1"/>
    <col min="19" max="19" width="13.42578125" customWidth="1"/>
  </cols>
  <sheetData>
    <row r="1" spans="1:20" ht="26.25" x14ac:dyDescent="0.4">
      <c r="A1" s="12" t="s">
        <v>20</v>
      </c>
      <c r="H1" t="s">
        <v>26</v>
      </c>
      <c r="L1" s="12" t="s">
        <v>20</v>
      </c>
      <c r="T1" t="s">
        <v>26</v>
      </c>
    </row>
    <row r="2" spans="1:20" x14ac:dyDescent="0.25">
      <c r="A2" s="10" t="s">
        <v>19</v>
      </c>
      <c r="B2" s="10" t="s">
        <v>0</v>
      </c>
      <c r="C2" s="19" t="s">
        <v>18</v>
      </c>
      <c r="D2" s="21">
        <v>44317</v>
      </c>
      <c r="E2" t="s">
        <v>25</v>
      </c>
      <c r="L2" s="10" t="s">
        <v>19</v>
      </c>
      <c r="M2" s="10" t="s">
        <v>0</v>
      </c>
      <c r="N2" s="19" t="s">
        <v>18</v>
      </c>
      <c r="O2" s="65" t="s">
        <v>57</v>
      </c>
      <c r="P2" t="s">
        <v>25</v>
      </c>
    </row>
    <row r="3" spans="1:20" x14ac:dyDescent="0.25">
      <c r="A3" s="10" t="s">
        <v>2</v>
      </c>
      <c r="B3" s="11">
        <v>70</v>
      </c>
      <c r="L3" s="10" t="s">
        <v>2</v>
      </c>
      <c r="M3" s="11">
        <v>70</v>
      </c>
    </row>
    <row r="4" spans="1:20" ht="15.75" thickBot="1" x14ac:dyDescent="0.3">
      <c r="A4" s="10" t="s">
        <v>3</v>
      </c>
      <c r="B4" s="59">
        <v>80</v>
      </c>
      <c r="L4" s="10" t="s">
        <v>3</v>
      </c>
      <c r="M4" s="59">
        <v>80</v>
      </c>
    </row>
    <row r="5" spans="1:20" ht="16.5" thickBot="1" x14ac:dyDescent="0.3">
      <c r="A5" s="58" t="s">
        <v>4</v>
      </c>
      <c r="B5" s="61">
        <v>90</v>
      </c>
      <c r="E5" s="71" t="s">
        <v>60</v>
      </c>
      <c r="F5" s="71"/>
      <c r="G5" s="71"/>
      <c r="H5" s="71"/>
      <c r="I5" s="66"/>
      <c r="L5" s="58" t="s">
        <v>4</v>
      </c>
      <c r="M5" s="61">
        <v>90</v>
      </c>
      <c r="O5" s="71" t="s">
        <v>56</v>
      </c>
      <c r="P5" s="66"/>
      <c r="Q5" s="66"/>
    </row>
    <row r="6" spans="1:20" x14ac:dyDescent="0.25">
      <c r="A6" s="10" t="s">
        <v>5</v>
      </c>
      <c r="B6" s="60">
        <v>60</v>
      </c>
      <c r="E6" s="20"/>
      <c r="L6" s="10" t="s">
        <v>5</v>
      </c>
      <c r="M6" s="60">
        <v>60</v>
      </c>
      <c r="P6" s="20"/>
    </row>
    <row r="7" spans="1:20" x14ac:dyDescent="0.25">
      <c r="A7" s="10" t="s">
        <v>1</v>
      </c>
      <c r="B7" s="11">
        <v>25</v>
      </c>
      <c r="L7" s="10" t="s">
        <v>1</v>
      </c>
      <c r="M7" s="11">
        <v>25</v>
      </c>
    </row>
    <row r="8" spans="1:20" x14ac:dyDescent="0.25">
      <c r="A8" s="3" t="s">
        <v>24</v>
      </c>
      <c r="B8" s="11">
        <v>20</v>
      </c>
      <c r="C8" s="4" t="s">
        <v>10</v>
      </c>
      <c r="D8" s="5" t="s">
        <v>30</v>
      </c>
      <c r="E8" s="67"/>
      <c r="L8" s="3" t="s">
        <v>24</v>
      </c>
      <c r="M8" s="11">
        <v>20</v>
      </c>
      <c r="N8" s="4" t="s">
        <v>10</v>
      </c>
      <c r="O8" s="5" t="s">
        <v>30</v>
      </c>
      <c r="P8" s="67" t="s">
        <v>61</v>
      </c>
    </row>
    <row r="9" spans="1:20" x14ac:dyDescent="0.25">
      <c r="A9" s="24" t="s">
        <v>24</v>
      </c>
      <c r="B9" s="25">
        <v>18</v>
      </c>
      <c r="C9" t="s">
        <v>10</v>
      </c>
      <c r="D9" s="7" t="s">
        <v>31</v>
      </c>
      <c r="E9" s="67"/>
      <c r="L9" s="3"/>
      <c r="M9" s="11"/>
      <c r="N9" s="64"/>
      <c r="O9" s="9"/>
      <c r="P9" s="67"/>
    </row>
    <row r="10" spans="1:20" x14ac:dyDescent="0.25">
      <c r="A10" s="3" t="s">
        <v>24</v>
      </c>
      <c r="B10" s="11">
        <v>40</v>
      </c>
      <c r="C10" s="6" t="s">
        <v>13</v>
      </c>
      <c r="D10" s="7"/>
      <c r="E10" s="67"/>
      <c r="F10" t="s">
        <v>65</v>
      </c>
      <c r="L10" t="s">
        <v>55</v>
      </c>
      <c r="M10" s="25">
        <v>19</v>
      </c>
      <c r="N10" s="3" t="s">
        <v>10</v>
      </c>
      <c r="O10" s="5" t="s">
        <v>31</v>
      </c>
      <c r="P10" s="67"/>
    </row>
    <row r="11" spans="1:20" x14ac:dyDescent="0.25">
      <c r="A11" s="3" t="s">
        <v>24</v>
      </c>
      <c r="B11" s="11">
        <v>30</v>
      </c>
      <c r="C11" s="8" t="s">
        <v>14</v>
      </c>
      <c r="D11" s="9"/>
      <c r="E11" s="67"/>
      <c r="F11" t="s">
        <v>23</v>
      </c>
      <c r="M11" s="11"/>
      <c r="N11" s="64"/>
      <c r="O11" s="9"/>
      <c r="P11" s="67"/>
    </row>
    <row r="13" spans="1:20" ht="18.75" x14ac:dyDescent="0.3">
      <c r="A13" s="1" t="s">
        <v>6</v>
      </c>
      <c r="B13" s="2"/>
      <c r="C13" s="2"/>
      <c r="D13" s="2"/>
      <c r="E13" s="2"/>
      <c r="F13" s="1" t="s">
        <v>15</v>
      </c>
      <c r="G13" s="2"/>
      <c r="H13" s="2"/>
      <c r="I13" s="2"/>
      <c r="L13" s="1" t="s">
        <v>6</v>
      </c>
      <c r="M13" s="2"/>
      <c r="N13" s="2"/>
      <c r="O13" s="2"/>
      <c r="P13" s="2"/>
      <c r="Q13" s="1" t="s">
        <v>15</v>
      </c>
      <c r="R13" s="2"/>
      <c r="S13" s="2"/>
      <c r="T13" s="2"/>
    </row>
    <row r="14" spans="1:20" ht="18.75" x14ac:dyDescent="0.3">
      <c r="A14" s="2" t="s">
        <v>22</v>
      </c>
      <c r="B14" s="2">
        <v>50</v>
      </c>
      <c r="C14" s="2" t="s">
        <v>21</v>
      </c>
      <c r="D14" s="2"/>
      <c r="E14" s="2"/>
      <c r="F14" s="2" t="s">
        <v>22</v>
      </c>
      <c r="G14" s="2">
        <v>100</v>
      </c>
      <c r="H14" s="2" t="s">
        <v>21</v>
      </c>
      <c r="I14" s="2"/>
      <c r="L14" s="2" t="s">
        <v>22</v>
      </c>
      <c r="M14" s="2">
        <v>50</v>
      </c>
      <c r="N14" s="2" t="s">
        <v>21</v>
      </c>
      <c r="O14" s="2"/>
      <c r="P14" s="2"/>
      <c r="Q14" s="2" t="s">
        <v>22</v>
      </c>
      <c r="R14" s="2">
        <v>100</v>
      </c>
      <c r="S14" s="2" t="s">
        <v>21</v>
      </c>
      <c r="T14" s="2"/>
    </row>
    <row r="15" spans="1:20" ht="18.75" x14ac:dyDescent="0.3">
      <c r="A15" s="2"/>
      <c r="B15" s="2"/>
      <c r="C15" s="1" t="s">
        <v>52</v>
      </c>
      <c r="D15" s="2"/>
      <c r="E15" s="2"/>
      <c r="F15" s="2"/>
      <c r="G15" s="2"/>
      <c r="H15" s="1" t="s">
        <v>52</v>
      </c>
      <c r="I15" s="2"/>
      <c r="L15" s="2"/>
      <c r="M15" s="2"/>
      <c r="N15" s="1" t="s">
        <v>52</v>
      </c>
      <c r="O15" s="2"/>
      <c r="P15" s="2"/>
      <c r="Q15" s="2"/>
      <c r="R15" s="2"/>
      <c r="S15" s="1" t="s">
        <v>53</v>
      </c>
      <c r="T15" s="2"/>
    </row>
    <row r="16" spans="1:20" ht="18.75" x14ac:dyDescent="0.3">
      <c r="A16" s="13" t="s">
        <v>19</v>
      </c>
      <c r="B16" s="13" t="s">
        <v>8</v>
      </c>
      <c r="C16" s="13" t="s">
        <v>11</v>
      </c>
      <c r="D16" s="13" t="s">
        <v>10</v>
      </c>
      <c r="E16" s="2"/>
      <c r="F16" s="13" t="s">
        <v>19</v>
      </c>
      <c r="G16" s="13" t="s">
        <v>8</v>
      </c>
      <c r="H16" s="13" t="s">
        <v>11</v>
      </c>
      <c r="I16" s="13" t="s">
        <v>10</v>
      </c>
      <c r="L16" s="13" t="s">
        <v>19</v>
      </c>
      <c r="M16" s="13" t="s">
        <v>8</v>
      </c>
      <c r="N16" s="13" t="s">
        <v>11</v>
      </c>
      <c r="O16" s="13" t="s">
        <v>10</v>
      </c>
      <c r="P16" s="2"/>
      <c r="Q16" s="13" t="s">
        <v>19</v>
      </c>
      <c r="R16" s="13" t="s">
        <v>8</v>
      </c>
      <c r="S16" s="13" t="s">
        <v>11</v>
      </c>
      <c r="T16" s="13" t="s">
        <v>10</v>
      </c>
    </row>
    <row r="17" spans="1:20" ht="18.75" x14ac:dyDescent="0.3">
      <c r="A17" s="13" t="s">
        <v>2</v>
      </c>
      <c r="B17" s="13">
        <v>10</v>
      </c>
      <c r="C17" s="15">
        <f>(B3-$B$10)*B17</f>
        <v>300</v>
      </c>
      <c r="D17" s="14">
        <f>(B3-$B$8)*B17</f>
        <v>500</v>
      </c>
      <c r="E17" s="2"/>
      <c r="F17" s="13" t="s">
        <v>2</v>
      </c>
      <c r="G17" s="13">
        <v>5</v>
      </c>
      <c r="H17" s="14">
        <f>(B3-$B$11)*G17</f>
        <v>200</v>
      </c>
      <c r="I17" s="14">
        <f>(B3-$B$9)*G17</f>
        <v>260</v>
      </c>
      <c r="L17" s="13" t="s">
        <v>2</v>
      </c>
      <c r="M17" s="13">
        <v>10</v>
      </c>
      <c r="N17" s="15">
        <f>M17*M3</f>
        <v>700</v>
      </c>
      <c r="O17" s="14">
        <f>(M3-$B$8)*M17</f>
        <v>500</v>
      </c>
      <c r="P17" s="2"/>
      <c r="Q17" s="13" t="s">
        <v>2</v>
      </c>
      <c r="R17" s="13">
        <v>5</v>
      </c>
      <c r="S17" s="14">
        <f>R17*M3</f>
        <v>350</v>
      </c>
      <c r="T17" s="14">
        <f>(M3-$B$9)*R17</f>
        <v>260</v>
      </c>
    </row>
    <row r="18" spans="1:20" ht="18.75" x14ac:dyDescent="0.3">
      <c r="A18" s="13" t="s">
        <v>3</v>
      </c>
      <c r="B18" s="13">
        <v>12</v>
      </c>
      <c r="C18" s="15">
        <f>(B4-$B$10)*B18</f>
        <v>480</v>
      </c>
      <c r="D18" s="14">
        <f>(B4-$B$8)*B18</f>
        <v>720</v>
      </c>
      <c r="E18" s="2"/>
      <c r="F18" s="13" t="s">
        <v>3</v>
      </c>
      <c r="G18" s="13">
        <v>19</v>
      </c>
      <c r="H18" s="14">
        <f>(B4-$B$11)*G18</f>
        <v>950</v>
      </c>
      <c r="I18" s="14">
        <f>(B4-$B$9)*G18</f>
        <v>1178</v>
      </c>
      <c r="L18" s="13" t="s">
        <v>3</v>
      </c>
      <c r="M18" s="13">
        <v>12</v>
      </c>
      <c r="N18" s="15">
        <f>M18*M4</f>
        <v>960</v>
      </c>
      <c r="O18" s="14">
        <f>(M4-$B$8)*M18</f>
        <v>720</v>
      </c>
      <c r="P18" s="2"/>
      <c r="Q18" s="13" t="s">
        <v>3</v>
      </c>
      <c r="R18" s="13">
        <v>19</v>
      </c>
      <c r="S18" s="14">
        <f>R18*M4</f>
        <v>1520</v>
      </c>
      <c r="T18" s="14">
        <f>(M4-$B$9)*R18</f>
        <v>1178</v>
      </c>
    </row>
    <row r="19" spans="1:20" ht="18.75" x14ac:dyDescent="0.3">
      <c r="A19" s="13" t="s">
        <v>4</v>
      </c>
      <c r="B19" s="13">
        <v>5</v>
      </c>
      <c r="C19" s="15">
        <f>(B5-$B$10)*B19</f>
        <v>250</v>
      </c>
      <c r="D19" s="14">
        <f>(B5-$B$8)*B19</f>
        <v>350</v>
      </c>
      <c r="E19" s="2"/>
      <c r="F19" s="13" t="s">
        <v>4</v>
      </c>
      <c r="G19" s="13">
        <v>57</v>
      </c>
      <c r="H19" s="14">
        <f>(B5-$B$11)*G19</f>
        <v>3420</v>
      </c>
      <c r="I19" s="14">
        <f>(B5-$B$9)*G19</f>
        <v>4104</v>
      </c>
      <c r="L19" s="13" t="s">
        <v>4</v>
      </c>
      <c r="M19" s="13">
        <v>5</v>
      </c>
      <c r="N19" s="15">
        <f>M19*M5</f>
        <v>450</v>
      </c>
      <c r="O19" s="14">
        <f>(M5-$B$8)*M19</f>
        <v>350</v>
      </c>
      <c r="P19" s="2"/>
      <c r="Q19" s="13" t="s">
        <v>4</v>
      </c>
      <c r="R19" s="13">
        <v>57</v>
      </c>
      <c r="S19" s="14">
        <f>R19*M5</f>
        <v>5130</v>
      </c>
      <c r="T19" s="14">
        <f>(M5-$B$9)*R19</f>
        <v>4104</v>
      </c>
    </row>
    <row r="20" spans="1:20" ht="18.75" x14ac:dyDescent="0.3">
      <c r="A20" s="13" t="s">
        <v>5</v>
      </c>
      <c r="B20" s="13">
        <v>5</v>
      </c>
      <c r="C20" s="62">
        <f>(B6-$B$10)*B20</f>
        <v>100</v>
      </c>
      <c r="D20" s="14">
        <f>(B6-$B$8)*B20</f>
        <v>200</v>
      </c>
      <c r="E20" s="2"/>
      <c r="F20" s="13" t="s">
        <v>5</v>
      </c>
      <c r="G20" s="13">
        <v>9</v>
      </c>
      <c r="H20" s="14">
        <f>(B6-$B$11)*G20</f>
        <v>270</v>
      </c>
      <c r="I20" s="14">
        <f>(B6-$B$9)*G20</f>
        <v>378</v>
      </c>
      <c r="L20" s="13" t="s">
        <v>5</v>
      </c>
      <c r="M20" s="13">
        <v>5</v>
      </c>
      <c r="N20" s="62">
        <f>M20*M6</f>
        <v>300</v>
      </c>
      <c r="O20" s="14">
        <f>(M6-$B$8)*M20</f>
        <v>200</v>
      </c>
      <c r="P20" s="2"/>
      <c r="Q20" s="13" t="s">
        <v>5</v>
      </c>
      <c r="R20" s="13">
        <v>9</v>
      </c>
      <c r="S20" s="14">
        <f>R20*M6</f>
        <v>540</v>
      </c>
      <c r="T20" s="14">
        <f>(M6-$B$9)*R20</f>
        <v>378</v>
      </c>
    </row>
    <row r="21" spans="1:20" ht="18.75" x14ac:dyDescent="0.3">
      <c r="A21" s="13" t="s">
        <v>7</v>
      </c>
      <c r="B21" s="13">
        <v>25</v>
      </c>
      <c r="C21" s="26">
        <f>(B7-$B$10)*B21</f>
        <v>-375</v>
      </c>
      <c r="D21" s="14">
        <f>(B7-$B$8)*B21</f>
        <v>125</v>
      </c>
      <c r="E21" s="2"/>
      <c r="F21" s="13" t="s">
        <v>7</v>
      </c>
      <c r="G21" s="13">
        <v>15</v>
      </c>
      <c r="H21" s="57">
        <f>(B7-$B$11)*G21</f>
        <v>-75</v>
      </c>
      <c r="I21" s="14">
        <f>(B7-$B$9)*G21</f>
        <v>105</v>
      </c>
      <c r="L21" s="13" t="s">
        <v>7</v>
      </c>
      <c r="M21" s="13">
        <v>25</v>
      </c>
      <c r="N21" s="62">
        <f>M21*M7</f>
        <v>625</v>
      </c>
      <c r="O21" s="14">
        <f>(M7-$B$8)*M21</f>
        <v>125</v>
      </c>
      <c r="P21" s="2"/>
      <c r="Q21" s="13" t="s">
        <v>7</v>
      </c>
      <c r="R21" s="13">
        <v>15</v>
      </c>
      <c r="S21" s="63">
        <f>R21*M7</f>
        <v>375</v>
      </c>
      <c r="T21" s="14">
        <f>(M7-$B$9)*R21</f>
        <v>105</v>
      </c>
    </row>
    <row r="22" spans="1:20" ht="18.75" x14ac:dyDescent="0.3">
      <c r="A22" s="1" t="s">
        <v>9</v>
      </c>
      <c r="B22" s="1"/>
      <c r="C22" s="18">
        <f>SUM(C17:C21)</f>
        <v>755</v>
      </c>
      <c r="D22" s="16">
        <f>SUM(D17:D21)</f>
        <v>1895</v>
      </c>
      <c r="E22" s="2"/>
      <c r="F22" s="1" t="s">
        <v>9</v>
      </c>
      <c r="G22" s="1"/>
      <c r="H22" s="16">
        <f>SUM(H17:H21)</f>
        <v>4765</v>
      </c>
      <c r="I22" s="16">
        <f>SUM(I17:I21)</f>
        <v>6025</v>
      </c>
      <c r="L22" s="1" t="s">
        <v>9</v>
      </c>
      <c r="M22" s="1"/>
      <c r="N22" s="18">
        <f>SUM(N17:N21)</f>
        <v>3035</v>
      </c>
      <c r="O22" s="16">
        <f>SUM(O17:O21)</f>
        <v>1895</v>
      </c>
      <c r="P22" s="2"/>
      <c r="Q22" s="1" t="s">
        <v>9</v>
      </c>
      <c r="R22" s="1"/>
      <c r="S22" s="16">
        <f>SUM(S17:S21)</f>
        <v>7915</v>
      </c>
      <c r="T22" s="16">
        <f>SUM(T17:T21)</f>
        <v>6025</v>
      </c>
    </row>
    <row r="23" spans="1:20" ht="18.75" x14ac:dyDescent="0.3">
      <c r="A23" s="2" t="s">
        <v>27</v>
      </c>
      <c r="B23" s="2"/>
      <c r="C23" s="13" t="s">
        <v>16</v>
      </c>
      <c r="D23" s="17" t="s">
        <v>12</v>
      </c>
      <c r="E23" s="2"/>
      <c r="F23" s="2" t="s">
        <v>27</v>
      </c>
      <c r="G23" s="2"/>
      <c r="H23" s="13" t="s">
        <v>17</v>
      </c>
      <c r="I23" s="17" t="s">
        <v>12</v>
      </c>
      <c r="L23" s="2" t="s">
        <v>70</v>
      </c>
      <c r="M23" s="2"/>
      <c r="N23" s="13" t="s">
        <v>16</v>
      </c>
      <c r="O23" s="17" t="s">
        <v>12</v>
      </c>
      <c r="P23" s="2"/>
      <c r="Q23" s="2" t="s">
        <v>27</v>
      </c>
      <c r="R23" s="2"/>
      <c r="S23" s="13" t="s">
        <v>17</v>
      </c>
      <c r="T23" s="17" t="s">
        <v>12</v>
      </c>
    </row>
    <row r="24" spans="1:20" ht="18.75" x14ac:dyDescent="0.3">
      <c r="A24" s="22" t="s">
        <v>59</v>
      </c>
      <c r="B24" t="s">
        <v>29</v>
      </c>
      <c r="C24" s="23">
        <f>C22/90</f>
        <v>8.3888888888888893</v>
      </c>
      <c r="F24" s="22" t="s">
        <v>68</v>
      </c>
      <c r="H24" s="23">
        <f>H22/100</f>
        <v>47.65</v>
      </c>
      <c r="L24" s="22" t="s">
        <v>28</v>
      </c>
      <c r="M24" t="s">
        <v>29</v>
      </c>
      <c r="N24" s="23">
        <f>N22/90</f>
        <v>33.722222222222221</v>
      </c>
      <c r="Q24" s="22" t="s">
        <v>28</v>
      </c>
      <c r="R24" t="s">
        <v>29</v>
      </c>
      <c r="S24" s="23">
        <f>S22/100</f>
        <v>79.150000000000006</v>
      </c>
    </row>
    <row r="25" spans="1:20" ht="15.75" x14ac:dyDescent="0.25">
      <c r="A25" s="70" t="s">
        <v>71</v>
      </c>
    </row>
    <row r="26" spans="1:20" ht="16.5" thickBot="1" x14ac:dyDescent="0.3">
      <c r="A26" s="70"/>
    </row>
    <row r="27" spans="1:20" x14ac:dyDescent="0.25">
      <c r="A27" s="30" t="s">
        <v>64</v>
      </c>
      <c r="B27" s="31"/>
      <c r="C27" s="31"/>
      <c r="D27" s="73">
        <f>D22/B14</f>
        <v>37.9</v>
      </c>
      <c r="F27" s="30" t="s">
        <v>62</v>
      </c>
      <c r="G27" s="31"/>
      <c r="H27" s="31"/>
      <c r="I27" s="31"/>
      <c r="J27" s="76">
        <f>I22/G14</f>
        <v>60.25</v>
      </c>
      <c r="N27" t="s">
        <v>69</v>
      </c>
    </row>
    <row r="28" spans="1:20" x14ac:dyDescent="0.25">
      <c r="A28" s="33" t="s">
        <v>67</v>
      </c>
      <c r="B28" s="6"/>
      <c r="C28" s="6">
        <v>15</v>
      </c>
      <c r="D28" s="74">
        <f>D27*15</f>
        <v>568.5</v>
      </c>
      <c r="F28" s="33" t="s">
        <v>67</v>
      </c>
      <c r="G28" s="6"/>
      <c r="H28" s="6">
        <v>15</v>
      </c>
      <c r="I28" s="6"/>
      <c r="J28" s="77">
        <f>J27*15</f>
        <v>903.75</v>
      </c>
    </row>
    <row r="29" spans="1:20" ht="15.75" thickBot="1" x14ac:dyDescent="0.3">
      <c r="A29" s="42" t="s">
        <v>63</v>
      </c>
      <c r="B29" s="43"/>
      <c r="C29" s="43">
        <v>7.5</v>
      </c>
      <c r="D29" s="75">
        <f>D27*C29</f>
        <v>284.25</v>
      </c>
      <c r="F29" s="42" t="s">
        <v>63</v>
      </c>
      <c r="G29" s="43"/>
      <c r="H29" s="43">
        <v>11.5</v>
      </c>
      <c r="I29" s="43"/>
      <c r="J29" s="78">
        <f>J27*H29</f>
        <v>692.875</v>
      </c>
    </row>
    <row r="30" spans="1:20" x14ac:dyDescent="0.25">
      <c r="D30" s="68"/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Grundpreis 90</vt:lpstr>
      <vt:lpstr>Waldverjüngung</vt:lpstr>
      <vt:lpstr>Grundpreis 100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Bauer</dc:creator>
  <cp:lastModifiedBy>Ludwig Huber</cp:lastModifiedBy>
  <cp:lastPrinted>2021-05-25T18:50:39Z</cp:lastPrinted>
  <dcterms:created xsi:type="dcterms:W3CDTF">2012-01-17T15:51:13Z</dcterms:created>
  <dcterms:modified xsi:type="dcterms:W3CDTF">2021-06-07T17:09:01Z</dcterms:modified>
</cp:coreProperties>
</file>